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Mandanten-Daten\IDA eV\Newsletter\"/>
    </mc:Choice>
  </mc:AlternateContent>
  <bookViews>
    <workbookView xWindow="0" yWindow="0" windowWidth="28800" windowHeight="1216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10" i="1"/>
  <c r="K10" i="1" s="1"/>
  <c r="F20" i="1" l="1"/>
  <c r="J20" i="1" s="1"/>
  <c r="F19" i="1"/>
  <c r="J19" i="1" s="1"/>
  <c r="D5" i="1"/>
  <c r="D7" i="1"/>
  <c r="L10" i="1" l="1"/>
  <c r="F23" i="1"/>
  <c r="J23" i="1" s="1"/>
  <c r="G20" i="1" l="1"/>
  <c r="K20" i="1" s="1"/>
  <c r="G19" i="1"/>
  <c r="K19" i="1" s="1"/>
  <c r="K5" i="1"/>
  <c r="L5" i="1" s="1"/>
  <c r="G18" i="1"/>
  <c r="H18" i="1" s="1"/>
  <c r="F13" i="1"/>
  <c r="J13" i="1" s="1"/>
  <c r="F14" i="1"/>
  <c r="J14" i="1" s="1"/>
  <c r="F12" i="1"/>
  <c r="J12" i="1" s="1"/>
  <c r="K6" i="1"/>
  <c r="L6" i="1" s="1"/>
  <c r="G6" i="1"/>
  <c r="H6" i="1" s="1"/>
  <c r="D12" i="1"/>
  <c r="K12" i="1" l="1"/>
  <c r="G13" i="1"/>
  <c r="H13" i="1" s="1"/>
  <c r="K13" i="1"/>
  <c r="L13" i="1" s="1"/>
  <c r="G14" i="1"/>
  <c r="H14" i="1" s="1"/>
  <c r="K14" i="1"/>
  <c r="L14" i="1" s="1"/>
  <c r="L19" i="1"/>
  <c r="L20" i="1"/>
  <c r="H20" i="1"/>
  <c r="K7" i="1"/>
  <c r="L7" i="1" s="1"/>
  <c r="K23" i="1"/>
  <c r="L23" i="1" s="1"/>
  <c r="D15" i="1"/>
  <c r="H19" i="1"/>
  <c r="G12" i="1"/>
  <c r="G7" i="1"/>
  <c r="H7" i="1" s="1"/>
  <c r="G23" i="1" l="1"/>
  <c r="H23" i="1" s="1"/>
  <c r="C21" i="1"/>
  <c r="F21" i="1" s="1"/>
  <c r="J21" i="1" s="1"/>
  <c r="H12" i="1"/>
  <c r="L12" i="1"/>
  <c r="G21" i="1" l="1"/>
  <c r="K21" i="1" s="1"/>
  <c r="L21" i="1" l="1"/>
  <c r="G25" i="1"/>
  <c r="H21" i="1"/>
  <c r="H25" i="1" s="1"/>
  <c r="L26" i="1" l="1"/>
  <c r="L25" i="1"/>
</calcChain>
</file>

<file path=xl/sharedStrings.xml><?xml version="1.0" encoding="utf-8"?>
<sst xmlns="http://schemas.openxmlformats.org/spreadsheetml/2006/main" count="41" uniqueCount="34">
  <si>
    <t>Mitarbeiter</t>
  </si>
  <si>
    <t>Brutto-/Nettoabrechnung</t>
  </si>
  <si>
    <t>LSt-Anmeldung</t>
  </si>
  <si>
    <t>Anzahl</t>
  </si>
  <si>
    <t>Kopie für Unternehmen J/N</t>
  </si>
  <si>
    <t>N</t>
  </si>
  <si>
    <t>Lohnjournal (ca. 8 MA je Seite)</t>
  </si>
  <si>
    <t>Aufwand Ablagezeiten</t>
  </si>
  <si>
    <t>Sekunden je Seite</t>
  </si>
  <si>
    <t xml:space="preserve">Arbeitlohn Ablagekraft €/Std. </t>
  </si>
  <si>
    <t>je</t>
  </si>
  <si>
    <t>Gesamt</t>
  </si>
  <si>
    <t>Aufwand Auftragsversand</t>
  </si>
  <si>
    <t>Versand Abrechnung an AN  J/N</t>
  </si>
  <si>
    <t>Kosten RZ-Druck</t>
  </si>
  <si>
    <t>Kosten Arbeitnehmer-Online</t>
  </si>
  <si>
    <t>pro Jahr</t>
  </si>
  <si>
    <t>erstes Jahr</t>
  </si>
  <si>
    <t>Summe Druckseiten AG</t>
  </si>
  <si>
    <t>Unternehmens-Unterlagen</t>
  </si>
  <si>
    <t>J</t>
  </si>
  <si>
    <t>Erstjahr</t>
  </si>
  <si>
    <t>Folgejahre</t>
  </si>
  <si>
    <t>Krankenkassenabrechung</t>
  </si>
  <si>
    <t>Porto 500 gr / 1000 gr</t>
  </si>
  <si>
    <t>Ersteinrichtung (PIN-Brief)</t>
  </si>
  <si>
    <t xml:space="preserve">Summe </t>
  </si>
  <si>
    <t>Versand an AG    J/N</t>
  </si>
  <si>
    <t>Expressversand an AG  J/N</t>
  </si>
  <si>
    <t>V</t>
  </si>
  <si>
    <t>C</t>
  </si>
  <si>
    <t>Ver. 1.2</t>
  </si>
  <si>
    <r>
      <rPr>
        <b/>
        <u/>
        <sz val="11"/>
        <color theme="1"/>
        <rFont val="Calibri"/>
        <family val="2"/>
        <scheme val="minor"/>
      </rPr>
      <t>Kostenkalkulator:</t>
    </r>
    <r>
      <rPr>
        <b/>
        <sz val="11"/>
        <color theme="1"/>
        <rFont val="Calibri"/>
        <family val="2"/>
        <scheme val="minor"/>
      </rPr>
      <t xml:space="preserve"> Gegenüberstellung von RZ-Druck zu Arbeitnehmer-Online (mit und ohne Nutzung von Unternehmen-Online)</t>
    </r>
  </si>
  <si>
    <t>Unternehmen-Online bzw. compact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</si>
</sst>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  <xf numFmtId="0" fontId="4" fillId="0" borderId="0" xfId="0" applyFont="1"/>
    <xf numFmtId="0" fontId="0" fillId="0" borderId="0" xfId="0" applyFill="1"/>
    <xf numFmtId="0" fontId="4" fillId="0" borderId="0" xfId="0" applyFont="1" applyFill="1"/>
    <xf numFmtId="2" fontId="4" fillId="0" borderId="0" xfId="0" applyNumberFormat="1" applyFont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44" fontId="0" fillId="2" borderId="10" xfId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4" borderId="8" xfId="0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44" fontId="0" fillId="0" borderId="0" xfId="1" applyFont="1" applyBorder="1" applyAlignment="1" applyProtection="1">
      <alignment horizontal="center"/>
    </xf>
    <xf numFmtId="44" fontId="3" fillId="3" borderId="0" xfId="0" applyNumberFormat="1" applyFont="1" applyFill="1" applyBorder="1" applyProtection="1"/>
    <xf numFmtId="0" fontId="0" fillId="0" borderId="0" xfId="0" applyFill="1" applyBorder="1" applyProtection="1"/>
    <xf numFmtId="44" fontId="0" fillId="0" borderId="0" xfId="1" applyFont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2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44" fontId="0" fillId="0" borderId="2" xfId="1" applyFont="1" applyBorder="1" applyProtection="1"/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44" fontId="0" fillId="0" borderId="4" xfId="1" applyFont="1" applyBorder="1" applyProtection="1"/>
    <xf numFmtId="44" fontId="6" fillId="0" borderId="0" xfId="1" applyFont="1" applyFill="1" applyBorder="1" applyProtection="1"/>
    <xf numFmtId="0" fontId="2" fillId="0" borderId="1" xfId="0" applyFont="1" applyBorder="1" applyProtection="1"/>
    <xf numFmtId="0" fontId="2" fillId="0" borderId="9" xfId="0" applyFont="1" applyBorder="1" applyAlignment="1" applyProtection="1">
      <alignment horizontal="center"/>
    </xf>
    <xf numFmtId="44" fontId="2" fillId="0" borderId="1" xfId="0" applyNumberFormat="1" applyFont="1" applyBorder="1" applyProtection="1"/>
    <xf numFmtId="44" fontId="2" fillId="0" borderId="9" xfId="1" applyFont="1" applyBorder="1" applyProtection="1"/>
    <xf numFmtId="0" fontId="0" fillId="4" borderId="5" xfId="0" applyFill="1" applyBorder="1" applyAlignment="1" applyProtection="1">
      <alignment horizontal="center"/>
    </xf>
    <xf numFmtId="44" fontId="0" fillId="4" borderId="5" xfId="1" applyFont="1" applyFill="1" applyBorder="1" applyProtection="1"/>
    <xf numFmtId="0" fontId="0" fillId="4" borderId="5" xfId="0" applyFill="1" applyBorder="1" applyProtection="1"/>
    <xf numFmtId="0" fontId="0" fillId="4" borderId="8" xfId="0" applyFill="1" applyBorder="1" applyProtection="1"/>
    <xf numFmtId="44" fontId="0" fillId="4" borderId="8" xfId="1" applyFont="1" applyFill="1" applyBorder="1" applyProtection="1"/>
    <xf numFmtId="44" fontId="0" fillId="4" borderId="5" xfId="1" applyFont="1" applyFill="1" applyBorder="1" applyAlignment="1" applyProtection="1">
      <alignment horizontal="center" vertical="center"/>
    </xf>
    <xf numFmtId="44" fontId="0" fillId="4" borderId="8" xfId="1" applyFont="1" applyFill="1" applyBorder="1" applyAlignment="1" applyProtection="1">
      <alignment horizontal="center" vertical="center"/>
    </xf>
    <xf numFmtId="0" fontId="0" fillId="4" borderId="3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6" fillId="4" borderId="5" xfId="0" applyFont="1" applyFill="1" applyBorder="1" applyProtection="1"/>
    <xf numFmtId="0" fontId="0" fillId="0" borderId="0" xfId="0" applyNumberFormat="1"/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4" fontId="0" fillId="0" borderId="14" xfId="1" applyFont="1" applyBorder="1" applyProtection="1"/>
    <xf numFmtId="44" fontId="0" fillId="0" borderId="15" xfId="1" applyFont="1" applyBorder="1" applyProtection="1"/>
    <xf numFmtId="44" fontId="0" fillId="0" borderId="13" xfId="1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4" fontId="2" fillId="0" borderId="0" xfId="0" applyNumberFormat="1" applyFont="1"/>
    <xf numFmtId="44" fontId="0" fillId="0" borderId="7" xfId="1" applyFont="1" applyBorder="1" applyProtection="1"/>
    <xf numFmtId="0" fontId="8" fillId="0" borderId="4" xfId="0" applyFont="1" applyBorder="1" applyAlignment="1" applyProtection="1">
      <alignment horizontal="center"/>
    </xf>
    <xf numFmtId="44" fontId="2" fillId="0" borderId="16" xfId="0" applyNumberFormat="1" applyFont="1" applyFill="1" applyBorder="1" applyProtection="1"/>
    <xf numFmtId="44" fontId="2" fillId="0" borderId="16" xfId="0" applyNumberFormat="1" applyFont="1" applyBorder="1" applyProtection="1"/>
    <xf numFmtId="44" fontId="2" fillId="0" borderId="1" xfId="1" applyFont="1" applyBorder="1" applyProtection="1"/>
    <xf numFmtId="44" fontId="2" fillId="0" borderId="17" xfId="1" applyFont="1" applyBorder="1" applyProtection="1"/>
    <xf numFmtId="0" fontId="2" fillId="4" borderId="15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left"/>
    </xf>
    <xf numFmtId="44" fontId="0" fillId="0" borderId="14" xfId="1" applyFont="1" applyBorder="1" applyAlignment="1" applyProtection="1">
      <alignment horizontal="center" vertical="center"/>
    </xf>
    <xf numFmtId="44" fontId="0" fillId="0" borderId="15" xfId="1" applyFont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9" fillId="0" borderId="22" xfId="0" applyFont="1" applyBorder="1" applyProtection="1"/>
    <xf numFmtId="0" fontId="2" fillId="4" borderId="23" xfId="0" applyFont="1" applyFill="1" applyBorder="1" applyAlignment="1" applyProtection="1">
      <alignment horizontal="center"/>
    </xf>
    <xf numFmtId="0" fontId="2" fillId="0" borderId="22" xfId="0" applyFont="1" applyBorder="1" applyProtection="1"/>
    <xf numFmtId="0" fontId="2" fillId="4" borderId="24" xfId="0" applyFont="1" applyFill="1" applyBorder="1" applyAlignment="1" applyProtection="1">
      <alignment horizontal="center"/>
    </xf>
    <xf numFmtId="0" fontId="7" fillId="4" borderId="25" xfId="0" applyFont="1" applyFill="1" applyBorder="1" applyAlignment="1" applyProtection="1">
      <alignment horizontal="left"/>
    </xf>
    <xf numFmtId="0" fontId="0" fillId="0" borderId="26" xfId="0" applyFill="1" applyBorder="1" applyAlignment="1" applyProtection="1">
      <alignment horizontal="center"/>
    </xf>
    <xf numFmtId="0" fontId="0" fillId="0" borderId="22" xfId="0" applyBorder="1" applyProtection="1"/>
    <xf numFmtId="44" fontId="3" fillId="3" borderId="27" xfId="0" applyNumberFormat="1" applyFont="1" applyFill="1" applyBorder="1" applyAlignment="1" applyProtection="1">
      <alignment horizontal="center"/>
    </xf>
    <xf numFmtId="44" fontId="0" fillId="0" borderId="27" xfId="0" applyNumberFormat="1" applyBorder="1" applyProtection="1"/>
    <xf numFmtId="0" fontId="7" fillId="4" borderId="22" xfId="0" applyFont="1" applyFill="1" applyBorder="1" applyAlignment="1" applyProtection="1">
      <alignment horizontal="left"/>
    </xf>
    <xf numFmtId="0" fontId="0" fillId="0" borderId="27" xfId="0" applyBorder="1" applyProtection="1"/>
    <xf numFmtId="44" fontId="0" fillId="0" borderId="27" xfId="1" applyFont="1" applyBorder="1" applyProtection="1"/>
    <xf numFmtId="0" fontId="0" fillId="0" borderId="28" xfId="0" applyBorder="1" applyProtection="1"/>
    <xf numFmtId="44" fontId="0" fillId="0" borderId="24" xfId="0" applyNumberFormat="1" applyBorder="1" applyProtection="1"/>
    <xf numFmtId="0" fontId="0" fillId="0" borderId="29" xfId="0" applyBorder="1" applyProtection="1"/>
    <xf numFmtId="0" fontId="0" fillId="0" borderId="26" xfId="0" applyBorder="1" applyProtection="1"/>
    <xf numFmtId="44" fontId="0" fillId="0" borderId="27" xfId="1" applyFont="1" applyBorder="1" applyAlignment="1" applyProtection="1">
      <alignment horizontal="center" vertical="center"/>
    </xf>
    <xf numFmtId="44" fontId="0" fillId="0" borderId="24" xfId="1" applyFont="1" applyBorder="1" applyAlignment="1" applyProtection="1">
      <alignment horizontal="center" vertical="center"/>
    </xf>
    <xf numFmtId="0" fontId="2" fillId="0" borderId="30" xfId="0" applyFont="1" applyBorder="1" applyProtection="1"/>
    <xf numFmtId="44" fontId="2" fillId="0" borderId="31" xfId="0" applyNumberFormat="1" applyFont="1" applyBorder="1" applyProtection="1"/>
    <xf numFmtId="2" fontId="4" fillId="0" borderId="0" xfId="0" applyNumberFormat="1" applyFont="1" applyBorder="1" applyProtection="1"/>
    <xf numFmtId="44" fontId="2" fillId="0" borderId="32" xfId="1" applyFont="1" applyBorder="1" applyProtection="1"/>
    <xf numFmtId="0" fontId="0" fillId="0" borderId="33" xfId="0" applyBorder="1" applyProtection="1"/>
    <xf numFmtId="0" fontId="0" fillId="0" borderId="34" xfId="0" applyBorder="1" applyProtection="1"/>
    <xf numFmtId="2" fontId="4" fillId="0" borderId="34" xfId="0" applyNumberFormat="1" applyFont="1" applyBorder="1" applyProtection="1"/>
    <xf numFmtId="0" fontId="0" fillId="0" borderId="34" xfId="0" applyFill="1" applyBorder="1" applyProtection="1"/>
    <xf numFmtId="44" fontId="0" fillId="0" borderId="34" xfId="1" applyFont="1" applyBorder="1" applyProtection="1"/>
    <xf numFmtId="0" fontId="0" fillId="0" borderId="35" xfId="0" applyBorder="1" applyProtection="1"/>
    <xf numFmtId="0" fontId="2" fillId="0" borderId="19" xfId="0" applyFont="1" applyFill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</xdr:colOff>
      <xdr:row>0</xdr:row>
      <xdr:rowOff>0</xdr:rowOff>
    </xdr:from>
    <xdr:to>
      <xdr:col>11</xdr:col>
      <xdr:colOff>767715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58D34C-091A-4C5D-A2DC-5707901E3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9515" y="0"/>
          <a:ext cx="5905500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F7" sqref="F7"/>
    </sheetView>
  </sheetViews>
  <sheetFormatPr baseColWidth="10" defaultRowHeight="14.4" x14ac:dyDescent="0.3"/>
  <cols>
    <col min="1" max="1" width="6.5546875" customWidth="1"/>
    <col min="2" max="2" width="30.88671875" customWidth="1"/>
    <col min="3" max="3" width="9.44140625" style="1" bestFit="1" customWidth="1"/>
    <col min="4" max="4" width="7" bestFit="1" customWidth="1"/>
    <col min="5" max="5" width="6" style="5" bestFit="1" customWidth="1"/>
    <col min="9" max="9" width="6" bestFit="1" customWidth="1"/>
    <col min="11" max="11" width="17.33203125" customWidth="1"/>
  </cols>
  <sheetData>
    <row r="1" spans="1:12" s="3" customFormat="1" ht="80.25" customHeight="1" x14ac:dyDescent="0.3">
      <c r="A1" s="77" t="s">
        <v>32</v>
      </c>
      <c r="B1" s="78"/>
      <c r="C1" s="78"/>
      <c r="D1" s="78"/>
      <c r="E1" s="110"/>
      <c r="F1" s="79"/>
      <c r="G1" s="79"/>
      <c r="H1" s="79"/>
      <c r="I1" s="80"/>
      <c r="J1" s="79"/>
      <c r="K1" s="79"/>
      <c r="L1" s="81"/>
    </row>
    <row r="2" spans="1:12" s="3" customFormat="1" x14ac:dyDescent="0.3">
      <c r="A2" s="82" t="s">
        <v>31</v>
      </c>
      <c r="B2" s="11"/>
      <c r="C2" s="55" t="s">
        <v>5</v>
      </c>
      <c r="D2" s="11"/>
      <c r="E2" s="71" t="s">
        <v>14</v>
      </c>
      <c r="F2" s="72"/>
      <c r="G2" s="72"/>
      <c r="H2" s="73"/>
      <c r="I2" s="71" t="s">
        <v>15</v>
      </c>
      <c r="J2" s="72"/>
      <c r="K2" s="72"/>
      <c r="L2" s="83"/>
    </row>
    <row r="3" spans="1:12" s="3" customFormat="1" x14ac:dyDescent="0.3">
      <c r="A3" s="84"/>
      <c r="B3" s="11"/>
      <c r="C3" s="56" t="s">
        <v>20</v>
      </c>
      <c r="D3" s="65" t="s">
        <v>3</v>
      </c>
      <c r="E3" s="12"/>
      <c r="F3" s="13" t="s">
        <v>10</v>
      </c>
      <c r="G3" s="13" t="s">
        <v>11</v>
      </c>
      <c r="H3" s="64" t="s">
        <v>16</v>
      </c>
      <c r="I3" s="14"/>
      <c r="J3" s="13" t="s">
        <v>10</v>
      </c>
      <c r="K3" s="13" t="s">
        <v>11</v>
      </c>
      <c r="L3" s="85" t="s">
        <v>17</v>
      </c>
    </row>
    <row r="4" spans="1:12" x14ac:dyDescent="0.3">
      <c r="A4" s="86" t="s">
        <v>1</v>
      </c>
      <c r="B4" s="66"/>
      <c r="C4" s="59" t="s">
        <v>30</v>
      </c>
      <c r="D4" s="16"/>
      <c r="E4" s="43"/>
      <c r="F4" s="17"/>
      <c r="G4" s="15"/>
      <c r="H4" s="50"/>
      <c r="I4" s="36"/>
      <c r="J4" s="15"/>
      <c r="K4" s="15"/>
      <c r="L4" s="87"/>
    </row>
    <row r="5" spans="1:12" ht="15" thickBot="1" x14ac:dyDescent="0.35">
      <c r="A5" s="88"/>
      <c r="B5" s="18" t="s">
        <v>25</v>
      </c>
      <c r="C5" s="75" t="s">
        <v>29</v>
      </c>
      <c r="D5" s="18">
        <f>D6</f>
        <v>10</v>
      </c>
      <c r="E5" s="38"/>
      <c r="F5" s="17"/>
      <c r="G5" s="17"/>
      <c r="H5" s="51"/>
      <c r="I5" s="36"/>
      <c r="J5" s="19">
        <v>1.06</v>
      </c>
      <c r="K5" s="20">
        <f>D5*J5</f>
        <v>10.600000000000001</v>
      </c>
      <c r="L5" s="89">
        <f>K5</f>
        <v>10.600000000000001</v>
      </c>
    </row>
    <row r="6" spans="1:12" ht="15" thickBot="1" x14ac:dyDescent="0.35">
      <c r="A6" s="88"/>
      <c r="B6" s="18" t="s">
        <v>0</v>
      </c>
      <c r="C6" s="17"/>
      <c r="D6" s="8">
        <v>10</v>
      </c>
      <c r="E6" s="44"/>
      <c r="F6" s="22">
        <v>0.13</v>
      </c>
      <c r="G6" s="22">
        <f>D6*F6</f>
        <v>1.3</v>
      </c>
      <c r="H6" s="52">
        <f>G6*12</f>
        <v>15.600000000000001</v>
      </c>
      <c r="I6" s="37"/>
      <c r="J6" s="22">
        <v>0.15</v>
      </c>
      <c r="K6" s="22">
        <f>J6*D6</f>
        <v>1.5</v>
      </c>
      <c r="L6" s="90">
        <f>K6*12</f>
        <v>18</v>
      </c>
    </row>
    <row r="7" spans="1:12" ht="15" thickBot="1" x14ac:dyDescent="0.35">
      <c r="A7" s="88"/>
      <c r="B7" s="18" t="s">
        <v>4</v>
      </c>
      <c r="C7" s="9" t="s">
        <v>20</v>
      </c>
      <c r="D7" s="18">
        <f>IF(C7="J",D6,0)</f>
        <v>10</v>
      </c>
      <c r="E7" s="38"/>
      <c r="F7" s="22">
        <v>0.13</v>
      </c>
      <c r="G7" s="22">
        <f>D7*F7</f>
        <v>1.3</v>
      </c>
      <c r="H7" s="52">
        <f t="shared" ref="H7:H23" si="0">G7*12</f>
        <v>15.600000000000001</v>
      </c>
      <c r="I7" s="38"/>
      <c r="J7" s="22">
        <f>IF(C10&lt;&gt;"N",0,F7)</f>
        <v>0</v>
      </c>
      <c r="K7" s="22">
        <f>J7*D7</f>
        <v>0</v>
      </c>
      <c r="L7" s="90">
        <f>K7*12</f>
        <v>0</v>
      </c>
    </row>
    <row r="8" spans="1:12" x14ac:dyDescent="0.3">
      <c r="A8" s="88"/>
      <c r="B8" s="18"/>
      <c r="C8" s="23"/>
      <c r="D8" s="18"/>
      <c r="E8" s="38"/>
      <c r="F8" s="22"/>
      <c r="G8" s="22"/>
      <c r="H8" s="52"/>
      <c r="I8" s="36"/>
      <c r="J8" s="22"/>
      <c r="K8" s="22"/>
      <c r="L8" s="90"/>
    </row>
    <row r="9" spans="1:12" ht="15" thickBot="1" x14ac:dyDescent="0.35">
      <c r="A9" s="91" t="s">
        <v>19</v>
      </c>
      <c r="B9" s="74"/>
      <c r="C9" s="17"/>
      <c r="D9" s="18"/>
      <c r="E9" s="38"/>
      <c r="F9" s="22"/>
      <c r="G9" s="22"/>
      <c r="H9" s="52"/>
      <c r="I9" s="38"/>
      <c r="J9" s="22"/>
      <c r="K9" s="22"/>
      <c r="L9" s="92"/>
    </row>
    <row r="10" spans="1:12" ht="15" thickBot="1" x14ac:dyDescent="0.35">
      <c r="A10" s="88"/>
      <c r="B10" s="21" t="s">
        <v>33</v>
      </c>
      <c r="C10" s="76" t="s">
        <v>30</v>
      </c>
      <c r="D10" s="24"/>
      <c r="E10" s="45"/>
      <c r="F10" s="22"/>
      <c r="G10" s="22"/>
      <c r="H10" s="52"/>
      <c r="I10" s="38"/>
      <c r="J10" s="22">
        <f>IF(C10="C",5,(IF(C10="J",10.5,0)))</f>
        <v>5</v>
      </c>
      <c r="K10" s="22">
        <f>IF(C10&lt;&gt;"N",J10,0)</f>
        <v>5</v>
      </c>
      <c r="L10" s="93">
        <f>K10*12</f>
        <v>60</v>
      </c>
    </row>
    <row r="11" spans="1:12" x14ac:dyDescent="0.3">
      <c r="A11" s="88"/>
      <c r="B11" s="21"/>
      <c r="C11" s="17"/>
      <c r="D11" s="23"/>
      <c r="E11" s="36"/>
      <c r="F11" s="22"/>
      <c r="G11" s="22"/>
      <c r="H11" s="52"/>
      <c r="I11" s="38"/>
      <c r="J11" s="22"/>
      <c r="K11" s="22"/>
      <c r="L11" s="93"/>
    </row>
    <row r="12" spans="1:12" ht="15" thickBot="1" x14ac:dyDescent="0.35">
      <c r="A12" s="88"/>
      <c r="B12" s="18" t="s">
        <v>6</v>
      </c>
      <c r="C12" s="17"/>
      <c r="D12" s="18">
        <f>INT(D6/9)+1</f>
        <v>2</v>
      </c>
      <c r="E12" s="38"/>
      <c r="F12" s="22">
        <f>IF($C$10="J",0,0.13)</f>
        <v>0.13</v>
      </c>
      <c r="G12" s="22">
        <f>D12*F12</f>
        <v>0.26</v>
      </c>
      <c r="H12" s="52">
        <f t="shared" si="0"/>
        <v>3.12</v>
      </c>
      <c r="I12" s="38"/>
      <c r="J12" s="22">
        <f>IF(C10&lt;&gt;"N",0,F12)</f>
        <v>0</v>
      </c>
      <c r="K12" s="22">
        <f>D12*J12</f>
        <v>0</v>
      </c>
      <c r="L12" s="90">
        <f>K12*12</f>
        <v>0</v>
      </c>
    </row>
    <row r="13" spans="1:12" ht="15" thickBot="1" x14ac:dyDescent="0.35">
      <c r="A13" s="88"/>
      <c r="B13" s="18" t="s">
        <v>23</v>
      </c>
      <c r="C13" s="17"/>
      <c r="D13" s="8">
        <v>6</v>
      </c>
      <c r="E13" s="44"/>
      <c r="F13" s="22">
        <f>IF($C$10="J",0,0.13)</f>
        <v>0.13</v>
      </c>
      <c r="G13" s="22">
        <f>D13*F13</f>
        <v>0.78</v>
      </c>
      <c r="H13" s="52">
        <f t="shared" si="0"/>
        <v>9.36</v>
      </c>
      <c r="I13" s="38"/>
      <c r="J13" s="22">
        <f>IF(C10&lt;&gt;"N",0,F13)</f>
        <v>0</v>
      </c>
      <c r="K13" s="22">
        <f>D13*J13</f>
        <v>0</v>
      </c>
      <c r="L13" s="90">
        <f>K13*12</f>
        <v>0</v>
      </c>
    </row>
    <row r="14" spans="1:12" x14ac:dyDescent="0.3">
      <c r="A14" s="94"/>
      <c r="B14" s="25" t="s">
        <v>2</v>
      </c>
      <c r="C14" s="26"/>
      <c r="D14" s="25">
        <v>1</v>
      </c>
      <c r="E14" s="39"/>
      <c r="F14" s="27">
        <f>IF($C$10="J",0,0.13)</f>
        <v>0.13</v>
      </c>
      <c r="G14" s="27">
        <f>D14*F14</f>
        <v>0.13</v>
      </c>
      <c r="H14" s="53">
        <f t="shared" si="0"/>
        <v>1.56</v>
      </c>
      <c r="I14" s="39"/>
      <c r="J14" s="27">
        <f>IF(C10&lt;&gt;"N",0,F14)</f>
        <v>0</v>
      </c>
      <c r="K14" s="58">
        <f>D14*J14</f>
        <v>0</v>
      </c>
      <c r="L14" s="95">
        <f>K14*12</f>
        <v>0</v>
      </c>
    </row>
    <row r="15" spans="1:12" ht="15" thickBot="1" x14ac:dyDescent="0.35">
      <c r="A15" s="96" t="s">
        <v>18</v>
      </c>
      <c r="B15" s="28"/>
      <c r="C15" s="29"/>
      <c r="D15" s="28">
        <f>SUM(D12:D14)+D7</f>
        <v>19</v>
      </c>
      <c r="E15" s="38"/>
      <c r="F15" s="22"/>
      <c r="G15" s="22"/>
      <c r="H15" s="52"/>
      <c r="I15" s="37"/>
      <c r="J15" s="22"/>
      <c r="K15" s="22"/>
      <c r="L15" s="92"/>
    </row>
    <row r="16" spans="1:12" ht="15" thickTop="1" x14ac:dyDescent="0.3">
      <c r="A16" s="88"/>
      <c r="B16" s="18"/>
      <c r="C16" s="17"/>
      <c r="D16" s="18"/>
      <c r="E16" s="38"/>
      <c r="F16" s="27"/>
      <c r="G16" s="22"/>
      <c r="H16" s="52"/>
      <c r="I16" s="40"/>
      <c r="J16" s="22"/>
      <c r="K16" s="22"/>
      <c r="L16" s="92"/>
    </row>
    <row r="17" spans="1:14" ht="15" thickBot="1" x14ac:dyDescent="0.35">
      <c r="A17" s="86" t="s">
        <v>12</v>
      </c>
      <c r="B17" s="66"/>
      <c r="C17" s="15"/>
      <c r="D17" s="16"/>
      <c r="E17" s="43"/>
      <c r="F17" s="22"/>
      <c r="G17" s="30"/>
      <c r="H17" s="54"/>
      <c r="I17" s="37"/>
      <c r="J17" s="30"/>
      <c r="K17" s="30"/>
      <c r="L17" s="97"/>
    </row>
    <row r="18" spans="1:14" ht="15" thickBot="1" x14ac:dyDescent="0.35">
      <c r="A18" s="88"/>
      <c r="B18" s="18" t="s">
        <v>13</v>
      </c>
      <c r="C18" s="9" t="s">
        <v>5</v>
      </c>
      <c r="D18" s="18"/>
      <c r="E18" s="46"/>
      <c r="F18" s="31">
        <v>0.57999999999999996</v>
      </c>
      <c r="G18" s="22">
        <f>IF(C18="J",(D6*F18),0)</f>
        <v>0</v>
      </c>
      <c r="H18" s="52">
        <f t="shared" si="0"/>
        <v>0</v>
      </c>
      <c r="I18" s="37"/>
      <c r="J18" s="22"/>
      <c r="K18" s="22"/>
      <c r="L18" s="92"/>
    </row>
    <row r="19" spans="1:14" ht="15" thickBot="1" x14ac:dyDescent="0.35">
      <c r="A19" s="88"/>
      <c r="B19" s="49" t="s">
        <v>27</v>
      </c>
      <c r="C19" s="48" t="s">
        <v>20</v>
      </c>
      <c r="D19" s="18"/>
      <c r="E19" s="38"/>
      <c r="F19" s="22">
        <f>IF(C19="J",2,0)</f>
        <v>2</v>
      </c>
      <c r="G19" s="22">
        <f>F19</f>
        <v>2</v>
      </c>
      <c r="H19" s="52">
        <f t="shared" si="0"/>
        <v>24</v>
      </c>
      <c r="I19" s="38"/>
      <c r="J19" s="22">
        <f>IF(C10="N",F19,0)</f>
        <v>0</v>
      </c>
      <c r="K19" s="22">
        <f>IF(C10="N",G19,0)</f>
        <v>0</v>
      </c>
      <c r="L19" s="90">
        <f>K19*12</f>
        <v>0</v>
      </c>
    </row>
    <row r="20" spans="1:14" ht="15" thickBot="1" x14ac:dyDescent="0.35">
      <c r="A20" s="88"/>
      <c r="B20" s="49" t="s">
        <v>28</v>
      </c>
      <c r="C20" s="9" t="s">
        <v>5</v>
      </c>
      <c r="D20" s="18"/>
      <c r="E20" s="38"/>
      <c r="F20" s="22">
        <f>IF(C20="J",F19*3.5,0)</f>
        <v>0</v>
      </c>
      <c r="G20" s="22">
        <f>F20</f>
        <v>0</v>
      </c>
      <c r="H20" s="52">
        <f t="shared" si="0"/>
        <v>0</v>
      </c>
      <c r="I20" s="38"/>
      <c r="J20" s="22">
        <f>IF(C10="N",F20,0)</f>
        <v>0</v>
      </c>
      <c r="K20" s="22">
        <f>IF(C10="J",0,G20)</f>
        <v>0</v>
      </c>
      <c r="L20" s="90">
        <f t="shared" ref="L20:L21" si="1">K20*12</f>
        <v>0</v>
      </c>
    </row>
    <row r="21" spans="1:14" x14ac:dyDescent="0.3">
      <c r="A21" s="94"/>
      <c r="B21" s="25" t="s">
        <v>24</v>
      </c>
      <c r="C21" s="26">
        <f>D7*10+D15*5+20</f>
        <v>215</v>
      </c>
      <c r="D21" s="25"/>
      <c r="E21" s="39"/>
      <c r="F21" s="27">
        <f>IF(C19="J",IF(C21&gt;500,F19*1.05,F19*0.65),0)</f>
        <v>1.3</v>
      </c>
      <c r="G21" s="27">
        <f>F21</f>
        <v>1.3</v>
      </c>
      <c r="H21" s="53">
        <f t="shared" si="0"/>
        <v>15.600000000000001</v>
      </c>
      <c r="I21" s="39"/>
      <c r="J21" s="27">
        <f>IF(C10="N",F21,0)</f>
        <v>0</v>
      </c>
      <c r="K21" s="27">
        <f>IF(C10="N",G21,0)</f>
        <v>0</v>
      </c>
      <c r="L21" s="95">
        <f t="shared" si="1"/>
        <v>0</v>
      </c>
    </row>
    <row r="22" spans="1:14" ht="15" thickBot="1" x14ac:dyDescent="0.35">
      <c r="A22" s="86" t="s">
        <v>7</v>
      </c>
      <c r="B22" s="66"/>
      <c r="C22" s="17"/>
      <c r="D22" s="18"/>
      <c r="E22" s="38"/>
      <c r="F22" s="22"/>
      <c r="G22" s="22"/>
      <c r="H22" s="52"/>
      <c r="I22" s="37"/>
      <c r="J22" s="22"/>
      <c r="K22" s="22"/>
      <c r="L22" s="92"/>
    </row>
    <row r="23" spans="1:14" ht="15" thickBot="1" x14ac:dyDescent="0.35">
      <c r="A23" s="88"/>
      <c r="B23" s="18" t="s">
        <v>8</v>
      </c>
      <c r="C23" s="9">
        <v>2</v>
      </c>
      <c r="D23" s="18"/>
      <c r="E23" s="38"/>
      <c r="F23" s="69">
        <f>C24/3600*C23*1.25</f>
        <v>1.2847222222222222E-2</v>
      </c>
      <c r="G23" s="69">
        <f>F23*D15</f>
        <v>0.24409722222222222</v>
      </c>
      <c r="H23" s="67">
        <f t="shared" si="0"/>
        <v>2.9291666666666667</v>
      </c>
      <c r="I23" s="41"/>
      <c r="J23" s="69">
        <f>IF(C10="N",F23,0)</f>
        <v>0</v>
      </c>
      <c r="K23" s="69">
        <f>J23*(D12+D13+D14)</f>
        <v>0</v>
      </c>
      <c r="L23" s="98">
        <f>K23*12</f>
        <v>0</v>
      </c>
    </row>
    <row r="24" spans="1:14" ht="15" thickBot="1" x14ac:dyDescent="0.35">
      <c r="A24" s="88"/>
      <c r="B24" s="18" t="s">
        <v>9</v>
      </c>
      <c r="C24" s="10">
        <v>18.5</v>
      </c>
      <c r="D24" s="18"/>
      <c r="E24" s="38"/>
      <c r="F24" s="70"/>
      <c r="G24" s="70"/>
      <c r="H24" s="68"/>
      <c r="I24" s="42"/>
      <c r="J24" s="69"/>
      <c r="K24" s="70"/>
      <c r="L24" s="99"/>
    </row>
    <row r="25" spans="1:14" s="3" customFormat="1" ht="15" thickBot="1" x14ac:dyDescent="0.35">
      <c r="A25" s="100" t="s">
        <v>26</v>
      </c>
      <c r="B25" s="32"/>
      <c r="C25" s="33"/>
      <c r="D25" s="34"/>
      <c r="E25" s="60"/>
      <c r="F25" s="32"/>
      <c r="G25" s="35">
        <f>SUM(G6:G23)</f>
        <v>7.3140972222222222</v>
      </c>
      <c r="H25" s="34">
        <f>SUM(H6:H24)</f>
        <v>87.769166666666663</v>
      </c>
      <c r="I25" s="61"/>
      <c r="J25" s="62"/>
      <c r="K25" s="35" t="s">
        <v>21</v>
      </c>
      <c r="L25" s="101">
        <f>SUM(L5:L24)</f>
        <v>88.6</v>
      </c>
      <c r="N25" s="57"/>
    </row>
    <row r="26" spans="1:14" ht="15.6" thickTop="1" thickBot="1" x14ac:dyDescent="0.35">
      <c r="A26" s="88"/>
      <c r="B26" s="18"/>
      <c r="C26" s="102"/>
      <c r="D26" s="18"/>
      <c r="E26" s="21"/>
      <c r="F26" s="18"/>
      <c r="G26" s="18"/>
      <c r="H26" s="18"/>
      <c r="I26" s="18"/>
      <c r="J26" s="22"/>
      <c r="K26" s="63" t="s">
        <v>22</v>
      </c>
      <c r="L26" s="103">
        <f>SUM(L6:L24)</f>
        <v>78</v>
      </c>
    </row>
    <row r="27" spans="1:14" ht="15.6" thickTop="1" thickBot="1" x14ac:dyDescent="0.35">
      <c r="A27" s="104"/>
      <c r="B27" s="105"/>
      <c r="C27" s="106"/>
      <c r="D27" s="105"/>
      <c r="E27" s="107"/>
      <c r="F27" s="105"/>
      <c r="G27" s="105"/>
      <c r="H27" s="105"/>
      <c r="I27" s="105"/>
      <c r="J27" s="108"/>
      <c r="K27" s="108"/>
      <c r="L27" s="109"/>
    </row>
    <row r="28" spans="1:14" x14ac:dyDescent="0.3">
      <c r="A28" s="4"/>
      <c r="C28" s="7"/>
      <c r="D28" s="4"/>
      <c r="E28" s="6"/>
      <c r="F28" s="4"/>
      <c r="G28" s="4"/>
      <c r="H28" s="4"/>
      <c r="I28" s="4"/>
      <c r="J28" s="4"/>
      <c r="K28" s="2"/>
      <c r="L28" s="47"/>
    </row>
    <row r="29" spans="1:14" x14ac:dyDescent="0.3">
      <c r="A29" s="4"/>
      <c r="C29" s="7"/>
      <c r="D29" s="4"/>
      <c r="E29" s="6"/>
      <c r="F29" s="4"/>
      <c r="G29" s="4"/>
      <c r="H29" s="4"/>
      <c r="I29" s="4"/>
      <c r="J29" s="4"/>
    </row>
    <row r="30" spans="1:14" x14ac:dyDescent="0.3">
      <c r="A30" s="4"/>
      <c r="B30" s="4"/>
      <c r="C30" s="4"/>
      <c r="D30" s="4"/>
      <c r="E30" s="6"/>
      <c r="F30" s="4"/>
      <c r="G30" s="4"/>
      <c r="H30" s="4"/>
      <c r="I30" s="4"/>
      <c r="J30" s="4"/>
    </row>
    <row r="31" spans="1:14" x14ac:dyDescent="0.3">
      <c r="A31" s="4"/>
      <c r="B31" s="4"/>
      <c r="C31" s="4"/>
      <c r="D31" s="4"/>
      <c r="E31" s="6"/>
      <c r="F31" s="4"/>
      <c r="G31" s="4"/>
      <c r="H31" s="4"/>
      <c r="I31" s="4"/>
      <c r="J31" s="4"/>
    </row>
    <row r="32" spans="1:14" x14ac:dyDescent="0.3">
      <c r="A32" s="4"/>
      <c r="B32" s="4"/>
      <c r="C32" s="4"/>
      <c r="D32" s="4"/>
      <c r="E32" s="6"/>
      <c r="F32" s="4"/>
      <c r="G32" s="4"/>
      <c r="H32" s="4"/>
      <c r="I32" s="4"/>
      <c r="J32" s="4"/>
    </row>
    <row r="33" spans="1:10" x14ac:dyDescent="0.3">
      <c r="A33" s="4"/>
      <c r="B33" s="4"/>
      <c r="C33" s="4"/>
      <c r="D33" s="4"/>
      <c r="E33" s="6"/>
      <c r="F33" s="4"/>
      <c r="G33" s="4"/>
      <c r="H33" s="4"/>
      <c r="I33" s="4"/>
      <c r="J33" s="4"/>
    </row>
    <row r="34" spans="1:10" x14ac:dyDescent="0.3">
      <c r="A34" s="4"/>
      <c r="B34" s="4"/>
      <c r="C34" s="4"/>
      <c r="D34" s="4"/>
      <c r="E34" s="6"/>
      <c r="F34" s="4"/>
      <c r="G34" s="4"/>
      <c r="H34" s="4"/>
      <c r="I34" s="4"/>
      <c r="J34" s="4"/>
    </row>
    <row r="35" spans="1:10" x14ac:dyDescent="0.3">
      <c r="A35" s="4"/>
      <c r="B35" s="4"/>
      <c r="C35" s="4"/>
      <c r="D35" s="4"/>
      <c r="E35" s="6"/>
      <c r="F35" s="4"/>
      <c r="G35" s="4"/>
      <c r="H35" s="4"/>
      <c r="I35" s="7"/>
      <c r="J35" s="4"/>
    </row>
    <row r="36" spans="1:10" x14ac:dyDescent="0.3">
      <c r="A36" s="4"/>
      <c r="B36" s="4"/>
      <c r="C36" s="4"/>
      <c r="D36" s="4"/>
      <c r="E36" s="6"/>
      <c r="F36" s="4"/>
      <c r="G36" s="4"/>
      <c r="H36" s="4"/>
      <c r="I36" s="7"/>
      <c r="J36" s="4"/>
    </row>
    <row r="37" spans="1:10" x14ac:dyDescent="0.3">
      <c r="A37" s="4"/>
      <c r="B37" s="4"/>
      <c r="C37" s="4"/>
      <c r="D37" s="4"/>
      <c r="E37" s="6"/>
      <c r="F37" s="4"/>
      <c r="G37" s="4"/>
      <c r="H37" s="4"/>
      <c r="I37" s="7"/>
      <c r="J37" s="4"/>
    </row>
    <row r="38" spans="1:10" x14ac:dyDescent="0.3">
      <c r="A38" s="4"/>
      <c r="B38" s="4"/>
      <c r="C38" s="4"/>
      <c r="D38" s="4"/>
      <c r="E38" s="6"/>
      <c r="F38" s="4"/>
      <c r="G38" s="4"/>
      <c r="H38" s="4"/>
      <c r="I38" s="7"/>
      <c r="J38" s="4"/>
    </row>
    <row r="39" spans="1:10" x14ac:dyDescent="0.3">
      <c r="A39" s="4"/>
      <c r="B39" s="4"/>
      <c r="C39" s="4"/>
      <c r="D39" s="4"/>
      <c r="E39" s="6"/>
      <c r="F39" s="4"/>
      <c r="G39" s="4"/>
      <c r="H39" s="4"/>
      <c r="I39" s="7"/>
      <c r="J39" s="4"/>
    </row>
    <row r="40" spans="1:10" x14ac:dyDescent="0.3">
      <c r="A40" s="4"/>
      <c r="B40" s="4"/>
      <c r="C40" s="4"/>
      <c r="D40" s="4"/>
      <c r="E40" s="6"/>
      <c r="F40" s="4"/>
      <c r="G40" s="4"/>
      <c r="H40" s="4"/>
      <c r="I40" s="7"/>
      <c r="J40" s="4"/>
    </row>
    <row r="41" spans="1:10" x14ac:dyDescent="0.3">
      <c r="A41" s="4"/>
      <c r="B41" s="4"/>
      <c r="C41" s="4"/>
      <c r="D41" s="4"/>
      <c r="E41" s="6"/>
      <c r="F41" s="4"/>
      <c r="G41" s="4"/>
      <c r="H41" s="4"/>
      <c r="I41" s="7"/>
      <c r="J41" s="4"/>
    </row>
    <row r="42" spans="1:10" x14ac:dyDescent="0.3">
      <c r="A42" s="4"/>
      <c r="B42" s="4"/>
      <c r="C42" s="4"/>
      <c r="D42" s="4"/>
      <c r="E42" s="6"/>
      <c r="F42" s="4"/>
      <c r="G42" s="4"/>
      <c r="H42" s="4"/>
      <c r="I42" s="7"/>
      <c r="J42" s="4"/>
    </row>
    <row r="43" spans="1:10" x14ac:dyDescent="0.3">
      <c r="A43" s="4"/>
      <c r="B43" s="4"/>
      <c r="C43" s="4"/>
      <c r="D43" s="4"/>
      <c r="E43" s="6"/>
      <c r="F43" s="4"/>
      <c r="G43" s="4"/>
      <c r="H43" s="4"/>
      <c r="I43" s="7"/>
      <c r="J43" s="4"/>
    </row>
    <row r="44" spans="1:10" x14ac:dyDescent="0.3">
      <c r="A44" s="4"/>
      <c r="B44" s="4"/>
      <c r="C44" s="4"/>
      <c r="D44" s="4"/>
      <c r="E44" s="6"/>
      <c r="F44" s="4"/>
      <c r="G44" s="4"/>
      <c r="H44" s="4"/>
      <c r="I44" s="7"/>
      <c r="J44" s="4"/>
    </row>
    <row r="45" spans="1:10" x14ac:dyDescent="0.3">
      <c r="A45" s="4"/>
      <c r="B45" s="4"/>
      <c r="C45" s="4"/>
      <c r="D45" s="4"/>
      <c r="E45" s="6"/>
      <c r="F45" s="4"/>
      <c r="G45" s="4"/>
      <c r="H45" s="4"/>
      <c r="I45" s="7"/>
      <c r="J45" s="4"/>
    </row>
    <row r="46" spans="1:10" x14ac:dyDescent="0.3">
      <c r="A46" s="4"/>
      <c r="B46" s="4"/>
      <c r="C46" s="4"/>
      <c r="D46" s="4"/>
      <c r="E46" s="6"/>
      <c r="F46" s="4"/>
      <c r="G46" s="4"/>
      <c r="H46" s="4"/>
      <c r="I46" s="7"/>
      <c r="J46" s="4"/>
    </row>
    <row r="47" spans="1:10" x14ac:dyDescent="0.3">
      <c r="A47" s="4"/>
      <c r="B47" s="4"/>
      <c r="C47" s="4"/>
      <c r="D47" s="4"/>
      <c r="E47" s="6"/>
      <c r="F47" s="4"/>
      <c r="G47" s="4"/>
      <c r="H47" s="4"/>
      <c r="I47" s="7"/>
      <c r="J47" s="4"/>
    </row>
    <row r="48" spans="1:10" x14ac:dyDescent="0.3">
      <c r="A48" s="4"/>
      <c r="B48" s="4"/>
      <c r="C48" s="4"/>
      <c r="D48" s="4"/>
      <c r="E48" s="6"/>
      <c r="F48" s="4"/>
      <c r="G48" s="4"/>
      <c r="H48" s="4"/>
      <c r="I48" s="7"/>
      <c r="J48" s="4"/>
    </row>
    <row r="49" spans="4:9" x14ac:dyDescent="0.3">
      <c r="I49" s="7"/>
    </row>
    <row r="50" spans="4:9" x14ac:dyDescent="0.3">
      <c r="I50" s="7"/>
    </row>
    <row r="51" spans="4:9" x14ac:dyDescent="0.3">
      <c r="D51" s="4"/>
      <c r="I51" s="7"/>
    </row>
  </sheetData>
  <sheetProtection password="C354" sheet="1" objects="1" scenarios="1"/>
  <mergeCells count="13">
    <mergeCell ref="A22:B22"/>
    <mergeCell ref="A1:D1"/>
    <mergeCell ref="L23:L24"/>
    <mergeCell ref="F23:F24"/>
    <mergeCell ref="G23:G24"/>
    <mergeCell ref="J23:J24"/>
    <mergeCell ref="K23:K24"/>
    <mergeCell ref="H23:H24"/>
    <mergeCell ref="E2:H2"/>
    <mergeCell ref="I2:L2"/>
    <mergeCell ref="A4:B4"/>
    <mergeCell ref="A9:B9"/>
    <mergeCell ref="A17:B17"/>
  </mergeCells>
  <dataValidations count="9">
    <dataValidation type="whole" allowBlank="1" showInputMessage="1" showErrorMessage="1" errorTitle="Anzahl Arbeitnehmer" error="Unzulässige Eingabe" promptTitle="Anzahl Arbeitnehmer " prompt="Geben sie Werte zwischen 1 und 62 ein" sqref="D6">
      <formula1>1</formula1>
      <formula2>62</formula2>
    </dataValidation>
    <dataValidation type="list" allowBlank="1" showInputMessage="1" showErrorMessage="1" prompt="Erhält der Arbeitgeber eine Kopie der Lohnabrechnung des Mitarbeiters ?" sqref="C7">
      <formula1>$C$2:$C$3</formula1>
    </dataValidation>
    <dataValidation type="list" allowBlank="1" showInputMessage="1" showErrorMessage="1" promptTitle="Unternehmen-Online" prompt="&quot;J&quot; = Unternehemen-Online soll eingeführt werden_x000a_&quot;C&quot; = Unternehmen-Online compact soll eingeführt werden_x000a_&quot;V&quot; = Unternehmen-Online ist bereits im Einsatz_x000a_" sqref="C10">
      <formula1>$C$2:$C$5</formula1>
    </dataValidation>
    <dataValidation type="list" allowBlank="1" showInputMessage="1" showErrorMessage="1" prompt="Werden bisher die Lohnabrechnungen an die Arbeitnehmer einzeln im Auftragsversand durch DATEV versandt?" sqref="C18">
      <formula1>$C$2:$C$3</formula1>
    </dataValidation>
    <dataValidation type="list" allowBlank="1" showInputMessage="1" showErrorMessage="1" prompt="Werden bisher die Lohnabrechnungsunterlagen an den Arbeitgeber im Auftragsversand durch DATEV versendet?" sqref="C19">
      <formula1>$C$2:$C$3</formula1>
    </dataValidation>
    <dataValidation type="list" allowBlank="1" showInputMessage="1" showErrorMessage="1" prompt="Erfolgt der Auftragsversand an den Arbeitgeber im Wege der Expresszustellung?" sqref="C20">
      <formula1>$C$2:$C$3</formula1>
    </dataValidation>
    <dataValidation type="decimal" allowBlank="1" showInputMessage="1" showErrorMessage="1" prompt="Geben Sie den Zeitaufwand je abzulegender Seite in Sekunden ein. Zulässig sind Werte zwischen 0 und 10 Sekunden." sqref="C23">
      <formula1>0</formula1>
      <formula2>10</formula2>
    </dataValidation>
    <dataValidation type="decimal" allowBlank="1" showInputMessage="1" showErrorMessage="1" prompt="Geben Sie den Bruttostundenlohn des mit der Ablage beauftragen Mitarbeiters ein. Zulässig sind Werte zwischen 8,84 € und 100,00 €._x000a_AG-Sozialabgaben werden pauschal hinzugerechnet." sqref="C24">
      <formula1>8.84</formula1>
      <formula2>100</formula2>
    </dataValidation>
    <dataValidation type="whole" allowBlank="1" showInputMessage="1" showErrorMessage="1" prompt="Geben Sie die Anzahl der Krankenkassenmeldungen je Lohnabrechnungszeitraum ein. _x000a_Werte zwischen 1 und der Anzahl der Mitarbeiter sind zulässig." sqref="D13">
      <formula1>1</formula1>
      <formula2>D6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92186406-48e8-49a9-9618-66211b2514c5</BSO999929>
</file>

<file path=customXml/itemProps1.xml><?xml version="1.0" encoding="utf-8"?>
<ds:datastoreItem xmlns:ds="http://schemas.openxmlformats.org/officeDocument/2006/customXml" ds:itemID="{45554AB1-C427-42D6-9079-522F23F3B13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Renz</dc:creator>
  <cp:lastModifiedBy>Michael Renz</cp:lastModifiedBy>
  <dcterms:created xsi:type="dcterms:W3CDTF">2018-10-17T19:19:47Z</dcterms:created>
  <dcterms:modified xsi:type="dcterms:W3CDTF">2018-10-26T16:12:35Z</dcterms:modified>
</cp:coreProperties>
</file>